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JSheikh\Desktop\"/>
    </mc:Choice>
  </mc:AlternateContent>
  <xr:revisionPtr revIDLastSave="0" documentId="13_ncr:1_{D2E35988-E559-48D5-8F79-9C62C5AB5D16}" xr6:coauthVersionLast="45" xr6:coauthVersionMax="45" xr10:uidLastSave="{00000000-0000-0000-0000-000000000000}"/>
  <bookViews>
    <workbookView xWindow="22932" yWindow="-1980" windowWidth="30936" windowHeight="16896" xr2:uid="{D07F7D3C-44DF-421D-B79F-620200B183B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8" i="1" l="1" a="1"/>
  <c r="C58" i="1" s="1"/>
  <c r="C44" i="1" a="1"/>
  <c r="C44" i="1" s="1"/>
  <c r="D48" i="1" a="1"/>
  <c r="D48" i="1" s="1"/>
  <c r="E48" i="1" a="1"/>
  <c r="E48" i="1" s="1"/>
  <c r="F48" i="1" a="1"/>
  <c r="F48" i="1" s="1"/>
  <c r="G48" i="1" a="1"/>
  <c r="G48" i="1" s="1"/>
  <c r="H48" i="1" a="1"/>
  <c r="H48" i="1" s="1"/>
  <c r="I48" i="1" a="1"/>
  <c r="I48" i="1" s="1"/>
  <c r="J48" i="1" a="1"/>
  <c r="J48" i="1" s="1"/>
  <c r="K48" i="1" a="1"/>
  <c r="K48" i="1" s="1"/>
  <c r="L48" i="1" a="1"/>
  <c r="L48" i="1" s="1"/>
  <c r="C48" i="1" a="1"/>
  <c r="C48" i="1" s="1"/>
  <c r="D29" i="1" a="1"/>
  <c r="D29" i="1" s="1"/>
  <c r="D30" i="1" a="1"/>
  <c r="D30" i="1" s="1"/>
  <c r="K50" i="1" l="1"/>
  <c r="G50" i="1"/>
  <c r="G51" i="1" s="1"/>
  <c r="C50" i="1"/>
  <c r="C51" i="1" s="1"/>
  <c r="J50" i="1"/>
  <c r="J51" i="1" s="1"/>
  <c r="F50" i="1"/>
  <c r="F51" i="1" s="1"/>
  <c r="K51" i="1"/>
  <c r="I50" i="1"/>
  <c r="I51" i="1" s="1"/>
  <c r="E50" i="1"/>
  <c r="E51" i="1" s="1"/>
  <c r="H50" i="1"/>
  <c r="H51" i="1" s="1"/>
  <c r="L50" i="1"/>
  <c r="L51" i="1" s="1"/>
  <c r="D50" i="1"/>
  <c r="D51" i="1" s="1"/>
  <c r="P22" i="1" a="1"/>
  <c r="P22" i="1" s="1"/>
  <c r="O22" i="1" a="1"/>
  <c r="O22" i="1" s="1"/>
  <c r="D34" i="1" l="1" a="1"/>
  <c r="F34" i="1" s="1"/>
  <c r="H34" i="1" a="1"/>
  <c r="H34" i="1" s="1"/>
  <c r="C17" i="1"/>
  <c r="C18" i="1"/>
  <c r="C20" i="1"/>
  <c r="C21" i="1"/>
  <c r="C22" i="1"/>
  <c r="C23" i="1"/>
  <c r="C16" i="1"/>
  <c r="D34" i="1" l="1"/>
  <c r="D40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<sst xmlns="http://schemas.openxmlformats.org/spreadsheetml/2006/main" count="73" uniqueCount="44">
  <si>
    <t>T1</t>
  </si>
  <si>
    <t>T2</t>
  </si>
  <si>
    <t>T3</t>
  </si>
  <si>
    <t>T4</t>
  </si>
  <si>
    <t>T5</t>
  </si>
  <si>
    <t>T6</t>
  </si>
  <si>
    <t>λ</t>
  </si>
  <si>
    <t>λ1</t>
  </si>
  <si>
    <t>λ2</t>
  </si>
  <si>
    <t>λ3</t>
  </si>
  <si>
    <t>λ4</t>
  </si>
  <si>
    <t>λ5</t>
  </si>
  <si>
    <t>λ6</t>
  </si>
  <si>
    <t>Conductivity, w/m2-k</t>
  </si>
  <si>
    <t>Insulation</t>
  </si>
  <si>
    <t>A</t>
  </si>
  <si>
    <t>B</t>
  </si>
  <si>
    <t>C</t>
  </si>
  <si>
    <t>Temperature (C)</t>
  </si>
  <si>
    <t>Count</t>
  </si>
  <si>
    <t>T</t>
  </si>
  <si>
    <t>Dataset</t>
  </si>
  <si>
    <t>Lookup:</t>
  </si>
  <si>
    <r>
      <t>λ(T)=AT</t>
    </r>
    <r>
      <rPr>
        <vertAlign val="superscript"/>
        <sz val="11"/>
        <color theme="1"/>
        <rFont val="Calibri"/>
        <family val="2"/>
        <scheme val="minor"/>
      </rPr>
      <t>B</t>
    </r>
  </si>
  <si>
    <t>T, °C</t>
  </si>
  <si>
    <t>b</t>
  </si>
  <si>
    <t>log(a)</t>
  </si>
  <si>
    <t>a</t>
  </si>
  <si>
    <t>Transposed for fun</t>
  </si>
  <si>
    <t>Insulation:</t>
  </si>
  <si>
    <t>F</t>
  </si>
  <si>
    <t>T Unit</t>
  </si>
  <si>
    <t>Case:</t>
  </si>
  <si>
    <r>
      <t>λ(T), w/m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-k</t>
    </r>
  </si>
  <si>
    <t>aj.sheikh@xrgtechnologies.com</t>
  </si>
  <si>
    <t>Sample book by AJ Sheikh</t>
  </si>
  <si>
    <t>XRGTechnologies.com</t>
  </si>
  <si>
    <t>λ(T, °C), w/m2-k</t>
  </si>
  <si>
    <t>These are dummy values, provided for example only</t>
  </si>
  <si>
    <t>Multiple case Example, For Fun; There are other ways to do this</t>
  </si>
  <si>
    <t>Start At Case</t>
  </si>
  <si>
    <t>Return Subsection Example</t>
  </si>
  <si>
    <t>Array</t>
  </si>
  <si>
    <t># Cases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</si>
</sst>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"/>
  </numFmts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222222"/>
      <name val="Roboto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quotePrefix="1"/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0" borderId="0" xfId="0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0" fontId="4" fillId="0" borderId="0" xfId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0.15743153980752406"/>
                  <c:y val="0.328703703703703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Sheet1!$O$22:$O$27</c:f>
              <c:numCache>
                <c:formatCode>General</c:formatCode>
                <c:ptCount val="6"/>
                <c:pt idx="0">
                  <c:v>260</c:v>
                </c:pt>
                <c:pt idx="1">
                  <c:v>238</c:v>
                </c:pt>
                <c:pt idx="2">
                  <c:v>815</c:v>
                </c:pt>
                <c:pt idx="3">
                  <c:v>1093</c:v>
                </c:pt>
              </c:numCache>
            </c:numRef>
          </c:xVal>
          <c:yVal>
            <c:numRef>
              <c:f>Sheet1!$P$22:$P$27</c:f>
              <c:numCache>
                <c:formatCode>General</c:formatCode>
                <c:ptCount val="6"/>
                <c:pt idx="0">
                  <c:v>0.27</c:v>
                </c:pt>
                <c:pt idx="1">
                  <c:v>0.27</c:v>
                </c:pt>
                <c:pt idx="2">
                  <c:v>0.35</c:v>
                </c:pt>
                <c:pt idx="3">
                  <c:v>0.37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F3-4072-9BEE-912743C842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370568"/>
        <c:axId val="676372208"/>
      </c:scatterChart>
      <c:valAx>
        <c:axId val="676370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6372208"/>
        <c:crosses val="autoZero"/>
        <c:crossBetween val="midCat"/>
      </c:valAx>
      <c:valAx>
        <c:axId val="676372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6370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Subsection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Sheet1!$B$58</c:f>
              <c:strCache>
                <c:ptCount val="1"/>
                <c:pt idx="0">
                  <c:v>Array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Sheet1!$C$58:$L$58</c:f>
              <c:numCache>
                <c:formatCode>General</c:formatCode>
                <c:ptCount val="10"/>
                <c:pt idx="0">
                  <c:v>0.28126409512018996</c:v>
                </c:pt>
                <c:pt idx="1">
                  <c:v>0.29915615651813376</c:v>
                </c:pt>
                <c:pt idx="2">
                  <c:v>0.29915615651813376</c:v>
                </c:pt>
                <c:pt idx="3">
                  <c:v>0.30680591555539111</c:v>
                </c:pt>
                <c:pt idx="4">
                  <c:v>0.33728656832473902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32-4507-A11B-E4168FE19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1286704"/>
        <c:axId val="1251283096"/>
      </c:barChart>
      <c:catAx>
        <c:axId val="125128670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51283096"/>
        <c:crosses val="autoZero"/>
        <c:auto val="1"/>
        <c:lblAlgn val="ctr"/>
        <c:lblOffset val="100"/>
        <c:noMultiLvlLbl val="0"/>
      </c:catAx>
      <c:valAx>
        <c:axId val="1251283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128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181988</xdr:colOff>
      <xdr:row>18</xdr:row>
      <xdr:rowOff>47524</xdr:rowOff>
    </xdr:from>
    <xdr:to>
      <xdr:col>22</xdr:col>
      <xdr:colOff>484160</xdr:colOff>
      <xdr:row>30</xdr:row>
      <xdr:rowOff>111958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3416C0C-D1C3-49F4-820B-095E19E751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477079</xdr:colOff>
      <xdr:row>0</xdr:row>
      <xdr:rowOff>46382</xdr:rowOff>
    </xdr:from>
    <xdr:to>
      <xdr:col>2</xdr:col>
      <xdr:colOff>743648</xdr:colOff>
      <xdr:row>9</xdr:row>
      <xdr:rowOff>65641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DFE7E2-749A-4FE7-9B0B-0549FA579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079" y="46382"/>
          <a:ext cx="1704430" cy="1689033"/>
        </a:xfrm>
        <a:prstGeom prst="rect">
          <a:avLst/>
        </a:prstGeom>
      </xdr:spPr>
    </xdr:pic>
    <xdr:clientData/>
  </xdr:twoCellAnchor>
  <xdr:twoCellAnchor>
    <xdr:from>
      <xdr:col>12</xdr:col>
      <xdr:colOff>245165</xdr:colOff>
      <xdr:row>45</xdr:row>
      <xdr:rowOff>82826</xdr:rowOff>
    </xdr:from>
    <xdr:to>
      <xdr:col>19</xdr:col>
      <xdr:colOff>549965</xdr:colOff>
      <xdr:row>59</xdr:row>
      <xdr:rowOff>96078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B87CC8-7AD3-4017-9E07-8508FA9672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j.sheikh@xrgtechnologie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BFC73-8B00-417A-9D68-69F19C8B4593}">
  <dimension ref="A1:V58"/>
  <sheetViews>
    <sheetView tabSelected="1" topLeftCell="A22" zoomScale="115" zoomScaleNormal="115" workbookViewId="0">
      <selection activeCell="E8" sqref="E8"/>
    </sheetView>
  </sheetViews>
  <sheetFormatPr defaultRowHeight="14.4" x14ac:dyDescent="0.3"/>
  <cols>
    <col min="2" max="2" width="12.109375" bestFit="1" customWidth="1"/>
    <col min="3" max="3" width="12.33203125" bestFit="1" customWidth="1"/>
    <col min="7" max="12" width="8.88671875" customWidth="1"/>
  </cols>
  <sheetData>
    <row r="1" spans="1:9" x14ac:dyDescent="0.3">
      <c r="A1" s="24"/>
      <c r="B1" s="24"/>
      <c r="C1" s="24"/>
      <c r="D1" s="24"/>
    </row>
    <row r="2" spans="1:9" x14ac:dyDescent="0.3">
      <c r="A2" s="24"/>
      <c r="B2" s="24"/>
      <c r="C2" s="24"/>
      <c r="D2" s="24"/>
    </row>
    <row r="3" spans="1:9" x14ac:dyDescent="0.3">
      <c r="A3" s="24"/>
      <c r="B3" s="24"/>
      <c r="C3" s="24"/>
      <c r="D3" s="24"/>
    </row>
    <row r="4" spans="1:9" x14ac:dyDescent="0.3">
      <c r="A4" s="24"/>
      <c r="B4" s="24"/>
      <c r="C4" s="24"/>
      <c r="D4" s="24"/>
      <c r="E4" t="s">
        <v>35</v>
      </c>
    </row>
    <row r="5" spans="1:9" x14ac:dyDescent="0.3">
      <c r="A5" s="24"/>
      <c r="B5" s="24"/>
      <c r="C5" s="24"/>
      <c r="D5" s="24"/>
      <c r="E5" s="37" t="s">
        <v>38</v>
      </c>
    </row>
    <row r="6" spans="1:9" x14ac:dyDescent="0.3">
      <c r="A6" s="24"/>
      <c r="B6" s="24"/>
      <c r="C6" s="24"/>
      <c r="D6" s="24"/>
      <c r="E6" s="35" t="s">
        <v>34</v>
      </c>
    </row>
    <row r="7" spans="1:9" x14ac:dyDescent="0.3">
      <c r="A7" s="24"/>
      <c r="B7" s="24"/>
      <c r="C7" s="24"/>
      <c r="D7" s="24"/>
      <c r="E7" t="s">
        <v>36</v>
      </c>
    </row>
    <row r="8" spans="1:9" x14ac:dyDescent="0.3">
      <c r="A8" s="24"/>
      <c r="B8" s="24"/>
      <c r="C8" s="24"/>
      <c r="D8" s="24"/>
    </row>
    <row r="9" spans="1:9" x14ac:dyDescent="0.3">
      <c r="A9" s="24"/>
      <c r="B9" s="24"/>
      <c r="C9" s="24"/>
      <c r="D9" s="24"/>
    </row>
    <row r="10" spans="1:9" x14ac:dyDescent="0.3">
      <c r="A10" s="24"/>
      <c r="B10" s="24"/>
      <c r="C10" s="24"/>
      <c r="D10" s="24"/>
    </row>
    <row r="11" spans="1:9" x14ac:dyDescent="0.3">
      <c r="A11" s="24"/>
      <c r="B11" s="24"/>
      <c r="C11" s="24"/>
      <c r="D11" s="24"/>
    </row>
    <row r="13" spans="1:9" ht="15" thickBot="1" x14ac:dyDescent="0.35"/>
    <row r="14" spans="1:9" ht="15" thickBot="1" x14ac:dyDescent="0.35">
      <c r="B14" s="1" t="s">
        <v>14</v>
      </c>
      <c r="C14" s="14" t="s">
        <v>19</v>
      </c>
      <c r="D14" s="21" t="s">
        <v>18</v>
      </c>
      <c r="E14" s="22"/>
      <c r="F14" s="22"/>
      <c r="G14" s="22"/>
      <c r="H14" s="22"/>
      <c r="I14" s="23"/>
    </row>
    <row r="15" spans="1:9" x14ac:dyDescent="0.3">
      <c r="B15" s="1"/>
      <c r="C15" s="14"/>
      <c r="D15" s="3" t="s">
        <v>0</v>
      </c>
      <c r="E15" s="4" t="s">
        <v>1</v>
      </c>
      <c r="F15" s="4" t="s">
        <v>2</v>
      </c>
      <c r="G15" s="4" t="s">
        <v>3</v>
      </c>
      <c r="H15" s="4" t="s">
        <v>4</v>
      </c>
      <c r="I15" s="13" t="s">
        <v>5</v>
      </c>
    </row>
    <row r="16" spans="1:9" x14ac:dyDescent="0.3">
      <c r="B16" s="1" t="s">
        <v>15</v>
      </c>
      <c r="C16" s="14">
        <f>COUNTA(D16:I16)</f>
        <v>4</v>
      </c>
      <c r="D16" s="7">
        <v>260</v>
      </c>
      <c r="E16" s="2">
        <v>238</v>
      </c>
      <c r="F16" s="2">
        <v>815</v>
      </c>
      <c r="G16" s="2">
        <v>1093</v>
      </c>
      <c r="H16" s="2"/>
      <c r="I16" s="8"/>
    </row>
    <row r="17" spans="2:22" x14ac:dyDescent="0.3">
      <c r="B17" s="1" t="s">
        <v>16</v>
      </c>
      <c r="C17" s="14">
        <f>COUNTA(D17:I17)</f>
        <v>6</v>
      </c>
      <c r="D17" s="7">
        <v>400</v>
      </c>
      <c r="E17" s="2">
        <v>600</v>
      </c>
      <c r="F17" s="2">
        <v>800</v>
      </c>
      <c r="G17" s="2">
        <v>900</v>
      </c>
      <c r="H17" s="2">
        <v>1000</v>
      </c>
      <c r="I17" s="8">
        <v>1100</v>
      </c>
    </row>
    <row r="18" spans="2:22" ht="15" thickBot="1" x14ac:dyDescent="0.35">
      <c r="B18" s="1" t="s">
        <v>17</v>
      </c>
      <c r="C18" s="14">
        <f>COUNTA(D18:I18)</f>
        <v>5</v>
      </c>
      <c r="D18" s="9">
        <v>100</v>
      </c>
      <c r="E18" s="10">
        <v>400</v>
      </c>
      <c r="F18" s="10">
        <v>800</v>
      </c>
      <c r="G18" s="10">
        <v>900</v>
      </c>
      <c r="H18" s="10">
        <v>1100</v>
      </c>
      <c r="I18" s="11"/>
    </row>
    <row r="19" spans="2:22" ht="15" thickBot="1" x14ac:dyDescent="0.35">
      <c r="C19" s="14"/>
      <c r="D19" s="18" t="s">
        <v>13</v>
      </c>
      <c r="E19" s="19"/>
      <c r="F19" s="19"/>
      <c r="G19" s="19"/>
      <c r="H19" s="19"/>
      <c r="I19" s="20"/>
      <c r="U19" s="24"/>
      <c r="V19" s="24"/>
    </row>
    <row r="20" spans="2:22" x14ac:dyDescent="0.3">
      <c r="C20" s="14">
        <f>COUNTA(D20:I20)</f>
        <v>6</v>
      </c>
      <c r="D20" s="12" t="s">
        <v>7</v>
      </c>
      <c r="E20" s="5" t="s">
        <v>8</v>
      </c>
      <c r="F20" s="5" t="s">
        <v>9</v>
      </c>
      <c r="G20" s="5" t="s">
        <v>10</v>
      </c>
      <c r="H20" s="5" t="s">
        <v>11</v>
      </c>
      <c r="I20" s="6" t="s">
        <v>12</v>
      </c>
      <c r="O20" s="24" t="s">
        <v>21</v>
      </c>
      <c r="P20" s="24"/>
      <c r="R20" s="24"/>
      <c r="S20" s="24"/>
      <c r="U20" s="24"/>
      <c r="V20" s="24"/>
    </row>
    <row r="21" spans="2:22" x14ac:dyDescent="0.3">
      <c r="B21" s="1" t="s">
        <v>15</v>
      </c>
      <c r="C21" s="14">
        <f>COUNTA(D21:I21)</f>
        <v>4</v>
      </c>
      <c r="D21" s="25">
        <v>0.27</v>
      </c>
      <c r="E21" s="26">
        <v>0.27</v>
      </c>
      <c r="F21" s="26">
        <v>0.35</v>
      </c>
      <c r="G21" s="26">
        <v>0.37</v>
      </c>
      <c r="H21" s="26"/>
      <c r="I21" s="27"/>
      <c r="O21" s="15" t="s">
        <v>20</v>
      </c>
      <c r="P21" s="15" t="s">
        <v>6</v>
      </c>
      <c r="R21" s="1"/>
      <c r="S21" s="1"/>
      <c r="U21" s="1"/>
      <c r="V21" s="1"/>
    </row>
    <row r="22" spans="2:22" x14ac:dyDescent="0.3">
      <c r="B22" s="1" t="s">
        <v>16</v>
      </c>
      <c r="C22" s="14">
        <f>COUNTA(D22:I22)</f>
        <v>6</v>
      </c>
      <c r="D22" s="25">
        <v>1.1499999999999999</v>
      </c>
      <c r="E22" s="26">
        <v>1.21</v>
      </c>
      <c r="F22" s="26">
        <v>1.3</v>
      </c>
      <c r="G22" s="26">
        <v>1.35</v>
      </c>
      <c r="H22" s="26">
        <v>1.4</v>
      </c>
      <c r="I22" s="27">
        <v>1.4</v>
      </c>
      <c r="O22" s="15" cm="1">
        <f t="array" ref="O22:O25">TRANSPOSE(_xlfn.ANCHORARRAY(D29))</f>
        <v>260</v>
      </c>
      <c r="P22" s="15" cm="1">
        <f t="array" ref="P22:P25">TRANSPOSE(_xlfn.ANCHORARRAY(D30))</f>
        <v>0.27</v>
      </c>
      <c r="R22" s="1"/>
      <c r="S22" s="1"/>
      <c r="U22" s="1"/>
      <c r="V22" s="1"/>
    </row>
    <row r="23" spans="2:22" ht="15" thickBot="1" x14ac:dyDescent="0.35">
      <c r="B23" s="1" t="s">
        <v>17</v>
      </c>
      <c r="C23" s="14">
        <f>COUNTA(D23:I23)</f>
        <v>5</v>
      </c>
      <c r="D23" s="28">
        <v>0.14000000000000001</v>
      </c>
      <c r="E23" s="29">
        <v>0.15</v>
      </c>
      <c r="F23" s="29">
        <v>0.2</v>
      </c>
      <c r="G23" s="29">
        <v>0.22</v>
      </c>
      <c r="H23" s="29">
        <v>0.21</v>
      </c>
      <c r="I23" s="30"/>
      <c r="O23" s="15">
        <v>238</v>
      </c>
      <c r="P23" s="15">
        <v>0.27</v>
      </c>
      <c r="R23" s="1"/>
      <c r="S23" s="1"/>
      <c r="U23" s="1"/>
      <c r="V23" s="1"/>
    </row>
    <row r="24" spans="2:22" x14ac:dyDescent="0.3">
      <c r="O24" s="15">
        <v>815</v>
      </c>
      <c r="P24" s="15">
        <v>0.35</v>
      </c>
      <c r="R24" s="1"/>
      <c r="S24" s="1"/>
      <c r="U24" s="1"/>
      <c r="V24" s="1"/>
    </row>
    <row r="25" spans="2:22" x14ac:dyDescent="0.3">
      <c r="O25" s="15">
        <v>1093</v>
      </c>
      <c r="P25" s="15">
        <v>0.37</v>
      </c>
      <c r="R25" s="1"/>
      <c r="S25" s="1"/>
      <c r="U25" s="1"/>
      <c r="V25" s="1"/>
    </row>
    <row r="26" spans="2:22" x14ac:dyDescent="0.3">
      <c r="C26" t="s">
        <v>22</v>
      </c>
      <c r="D26" s="16" t="s">
        <v>15</v>
      </c>
      <c r="O26" s="15"/>
      <c r="P26" s="15"/>
      <c r="R26" s="1"/>
      <c r="S26" s="1"/>
      <c r="U26" s="1"/>
      <c r="V26" s="1"/>
    </row>
    <row r="27" spans="2:22" x14ac:dyDescent="0.3">
      <c r="O27" s="15"/>
      <c r="P27" s="15"/>
      <c r="R27" s="1"/>
      <c r="S27" s="1"/>
      <c r="U27" s="1"/>
      <c r="V27" s="1"/>
    </row>
    <row r="28" spans="2:22" x14ac:dyDescent="0.3">
      <c r="K28" s="36"/>
    </row>
    <row r="29" spans="2:22" x14ac:dyDescent="0.3">
      <c r="C29" t="s">
        <v>20</v>
      </c>
      <c r="D29" cm="1">
        <f t="array" ref="D29:G29">_xlfn._xlws.FILTER(_xlfn.XLOOKUP(D26,$B$16:$B$18,$D$16:$I$18),_xlfn.XLOOKUP(D26,$B$16:$B$18,$D$16:$I$18)&lt;&gt;"")</f>
        <v>260</v>
      </c>
      <c r="E29">
        <v>238</v>
      </c>
      <c r="F29">
        <v>815</v>
      </c>
      <c r="G29">
        <v>1093</v>
      </c>
    </row>
    <row r="30" spans="2:22" x14ac:dyDescent="0.3">
      <c r="C30" t="s">
        <v>6</v>
      </c>
      <c r="D30" cm="1">
        <f t="array" ref="D30:G30">_xlfn._xlws.FILTER(_xlfn.XLOOKUP(D26,$B$21:$B$23,$D$21:$I$23),_xlfn.XLOOKUP(D26,$B$21:$B$23,$D$21:$I$23)&lt;&gt;"")</f>
        <v>0.27</v>
      </c>
      <c r="E30">
        <v>0.27</v>
      </c>
      <c r="F30">
        <v>0.35</v>
      </c>
      <c r="G30">
        <v>0.37</v>
      </c>
    </row>
    <row r="31" spans="2:22" x14ac:dyDescent="0.3">
      <c r="C31" s="17"/>
    </row>
    <row r="33" spans="2:12" x14ac:dyDescent="0.3">
      <c r="D33" t="s">
        <v>25</v>
      </c>
      <c r="E33" t="s">
        <v>26</v>
      </c>
      <c r="F33" t="s">
        <v>27</v>
      </c>
      <c r="H33" t="s">
        <v>28</v>
      </c>
    </row>
    <row r="34" spans="2:12" ht="16.2" x14ac:dyDescent="0.3">
      <c r="C34" t="s">
        <v>23</v>
      </c>
      <c r="D34" cm="1">
        <f t="array" ref="D34:E34">LINEST(LOG10(_xlfn.ANCHORARRAY(D30)),LOG10(_xlfn.ANCHORARRAY(D29)),TRUE,FALSE)</f>
        <v>0.21437426006469751</v>
      </c>
      <c r="E34">
        <v>-1.0819167404021874</v>
      </c>
      <c r="F34">
        <f>10^E34</f>
        <v>8.2810090563197256E-2</v>
      </c>
      <c r="H34" cm="1">
        <f t="array" ref="H34:H35">TRANSPOSE(LINEST(LOG10(_xlfn.ANCHORARRAY(D30)),LOG10(_xlfn.ANCHORARRAY(D29)),TRUE,FALSE))</f>
        <v>0.21437426006469751</v>
      </c>
    </row>
    <row r="35" spans="2:12" x14ac:dyDescent="0.3">
      <c r="H35">
        <v>-1.0819167404021874</v>
      </c>
    </row>
    <row r="39" spans="2:12" x14ac:dyDescent="0.3">
      <c r="C39" t="s">
        <v>24</v>
      </c>
      <c r="D39" s="16">
        <v>52</v>
      </c>
    </row>
    <row r="40" spans="2:12" x14ac:dyDescent="0.3">
      <c r="C40" s="38" t="s">
        <v>37</v>
      </c>
      <c r="D40" s="15">
        <f>F34*D39^D34</f>
        <v>0.19317468229651991</v>
      </c>
    </row>
    <row r="43" spans="2:12" x14ac:dyDescent="0.3">
      <c r="C43" t="s">
        <v>39</v>
      </c>
    </row>
    <row r="44" spans="2:12" x14ac:dyDescent="0.3">
      <c r="B44" s="15" t="s">
        <v>32</v>
      </c>
      <c r="C44" s="15" cm="1">
        <f t="array" ref="C44:L44">TRANSPOSE(_xlfn.SEQUENCE(COUNTA(45:45)-1))</f>
        <v>1</v>
      </c>
      <c r="D44" s="15">
        <v>2</v>
      </c>
      <c r="E44" s="15">
        <v>3</v>
      </c>
      <c r="F44" s="15">
        <v>4</v>
      </c>
      <c r="G44" s="15">
        <v>5</v>
      </c>
      <c r="H44" s="15">
        <v>6</v>
      </c>
      <c r="I44" s="15">
        <v>7</v>
      </c>
      <c r="J44" s="15">
        <v>8</v>
      </c>
      <c r="K44" s="15">
        <v>9</v>
      </c>
      <c r="L44" s="15">
        <v>10</v>
      </c>
    </row>
    <row r="45" spans="2:12" x14ac:dyDescent="0.3">
      <c r="B45" s="31" t="s">
        <v>29</v>
      </c>
      <c r="C45" s="33" t="s">
        <v>15</v>
      </c>
      <c r="D45" s="33" t="s">
        <v>15</v>
      </c>
      <c r="E45" s="33" t="s">
        <v>15</v>
      </c>
      <c r="F45" s="33" t="s">
        <v>15</v>
      </c>
      <c r="G45" s="33" t="s">
        <v>15</v>
      </c>
      <c r="H45" s="33" t="s">
        <v>15</v>
      </c>
      <c r="I45" s="33" t="s">
        <v>15</v>
      </c>
      <c r="J45" s="33" t="s">
        <v>15</v>
      </c>
      <c r="K45" s="33" t="s">
        <v>16</v>
      </c>
      <c r="L45" s="33" t="s">
        <v>17</v>
      </c>
    </row>
    <row r="46" spans="2:12" x14ac:dyDescent="0.3">
      <c r="B46" s="31" t="s">
        <v>20</v>
      </c>
      <c r="C46" s="33">
        <v>300</v>
      </c>
      <c r="D46" s="33">
        <v>300</v>
      </c>
      <c r="E46" s="33">
        <v>300</v>
      </c>
      <c r="F46" s="33">
        <v>400</v>
      </c>
      <c r="G46" s="33">
        <v>400</v>
      </c>
      <c r="H46" s="33">
        <v>450</v>
      </c>
      <c r="I46" s="33">
        <v>700</v>
      </c>
      <c r="J46" s="33">
        <v>900</v>
      </c>
      <c r="K46" s="33">
        <v>500</v>
      </c>
      <c r="L46" s="33">
        <v>1000</v>
      </c>
    </row>
    <row r="47" spans="2:12" x14ac:dyDescent="0.3">
      <c r="B47" s="32" t="s">
        <v>31</v>
      </c>
      <c r="C47" s="33" t="s">
        <v>30</v>
      </c>
      <c r="D47" s="33" t="s">
        <v>17</v>
      </c>
      <c r="E47" s="33" t="s">
        <v>17</v>
      </c>
      <c r="F47" s="33" t="s">
        <v>17</v>
      </c>
      <c r="G47" s="33" t="s">
        <v>17</v>
      </c>
      <c r="H47" s="33" t="s">
        <v>17</v>
      </c>
      <c r="I47" s="33" t="s">
        <v>17</v>
      </c>
      <c r="J47" s="33" t="s">
        <v>30</v>
      </c>
      <c r="K47" s="33" t="s">
        <v>17</v>
      </c>
      <c r="L47" s="33" t="s">
        <v>17</v>
      </c>
    </row>
    <row r="48" spans="2:12" x14ac:dyDescent="0.3">
      <c r="B48" s="15" t="s">
        <v>25</v>
      </c>
      <c r="C48" s="34" cm="1">
        <f t="array" ref="C48:C49">TRANSPOSE(LINEST(LOG10(_xlfn._xlws.FILTER(_xlfn.XLOOKUP(C45,$B$21:$B$23,$D$21:$I$23),_xlfn.XLOOKUP(C45,$B$21:$B$23,$D$21:$I$23)&lt;&gt;"")),LOG10(_xlfn._xlws.FILTER(_xlfn.XLOOKUP(C45,$B$16:$B$18,$D$16:$I$18),_xlfn.XLOOKUP(C45,$B$16:$B$18,$D$16:$I$18)&lt;&gt;""))))</f>
        <v>0.21437426006469751</v>
      </c>
      <c r="D48" s="34" cm="1">
        <f t="array" ref="D48:D49">TRANSPOSE(LINEST(LOG10(_xlfn._xlws.FILTER(_xlfn.XLOOKUP(D45,$B$21:$B$23,$D$21:$I$23),_xlfn.XLOOKUP(D45,$B$21:$B$23,$D$21:$I$23)&lt;&gt;"")),LOG10(_xlfn._xlws.FILTER(_xlfn.XLOOKUP(D45,$B$16:$B$18,$D$16:$I$18),_xlfn.XLOOKUP(D45,$B$16:$B$18,$D$16:$I$18)&lt;&gt;""))))</f>
        <v>0.21437426006469751</v>
      </c>
      <c r="E48" s="34" cm="1">
        <f t="array" ref="E48:E49">TRANSPOSE(LINEST(LOG10(_xlfn._xlws.FILTER(_xlfn.XLOOKUP(E45,$B$21:$B$23,$D$21:$I$23),_xlfn.XLOOKUP(E45,$B$21:$B$23,$D$21:$I$23)&lt;&gt;"")),LOG10(_xlfn._xlws.FILTER(_xlfn.XLOOKUP(E45,$B$16:$B$18,$D$16:$I$18),_xlfn.XLOOKUP(E45,$B$16:$B$18,$D$16:$I$18)&lt;&gt;""))))</f>
        <v>0.21437426006469751</v>
      </c>
      <c r="F48" s="34" cm="1">
        <f t="array" ref="F48:F49">TRANSPOSE(LINEST(LOG10(_xlfn._xlws.FILTER(_xlfn.XLOOKUP(F45,$B$21:$B$23,$D$21:$I$23),_xlfn.XLOOKUP(F45,$B$21:$B$23,$D$21:$I$23)&lt;&gt;"")),LOG10(_xlfn._xlws.FILTER(_xlfn.XLOOKUP(F45,$B$16:$B$18,$D$16:$I$18),_xlfn.XLOOKUP(F45,$B$16:$B$18,$D$16:$I$18)&lt;&gt;""))))</f>
        <v>0.21437426006469751</v>
      </c>
      <c r="G48" s="34" cm="1">
        <f t="array" ref="G48:G49">TRANSPOSE(LINEST(LOG10(_xlfn._xlws.FILTER(_xlfn.XLOOKUP(G45,$B$21:$B$23,$D$21:$I$23),_xlfn.XLOOKUP(G45,$B$21:$B$23,$D$21:$I$23)&lt;&gt;"")),LOG10(_xlfn._xlws.FILTER(_xlfn.XLOOKUP(G45,$B$16:$B$18,$D$16:$I$18),_xlfn.XLOOKUP(G45,$B$16:$B$18,$D$16:$I$18)&lt;&gt;""))))</f>
        <v>0.21437426006469751</v>
      </c>
      <c r="H48" s="34" cm="1">
        <f t="array" ref="H48:H49">TRANSPOSE(LINEST(LOG10(_xlfn._xlws.FILTER(_xlfn.XLOOKUP(H45,$B$21:$B$23,$D$21:$I$23),_xlfn.XLOOKUP(H45,$B$21:$B$23,$D$21:$I$23)&lt;&gt;"")),LOG10(_xlfn._xlws.FILTER(_xlfn.XLOOKUP(H45,$B$16:$B$18,$D$16:$I$18),_xlfn.XLOOKUP(H45,$B$16:$B$18,$D$16:$I$18)&lt;&gt;""))))</f>
        <v>0.21437426006469751</v>
      </c>
      <c r="I48" s="34" cm="1">
        <f t="array" ref="I48:I49">TRANSPOSE(LINEST(LOG10(_xlfn._xlws.FILTER(_xlfn.XLOOKUP(I45,$B$21:$B$23,$D$21:$I$23),_xlfn.XLOOKUP(I45,$B$21:$B$23,$D$21:$I$23)&lt;&gt;"")),LOG10(_xlfn._xlws.FILTER(_xlfn.XLOOKUP(I45,$B$16:$B$18,$D$16:$I$18),_xlfn.XLOOKUP(I45,$B$16:$B$18,$D$16:$I$18)&lt;&gt;""))))</f>
        <v>0.21437426006469751</v>
      </c>
      <c r="J48" s="34" cm="1">
        <f t="array" ref="J48:J49">TRANSPOSE(LINEST(LOG10(_xlfn._xlws.FILTER(_xlfn.XLOOKUP(J45,$B$21:$B$23,$D$21:$I$23),_xlfn.XLOOKUP(J45,$B$21:$B$23,$D$21:$I$23)&lt;&gt;"")),LOG10(_xlfn._xlws.FILTER(_xlfn.XLOOKUP(J45,$B$16:$B$18,$D$16:$I$18),_xlfn.XLOOKUP(J45,$B$16:$B$18,$D$16:$I$18)&lt;&gt;""))))</f>
        <v>0.21437426006469751</v>
      </c>
      <c r="K48" s="34" cm="1">
        <f t="array" ref="K48:K49">TRANSPOSE(LINEST(LOG10(_xlfn._xlws.FILTER(_xlfn.XLOOKUP(K45,$B$21:$B$23,$D$21:$I$23),_xlfn.XLOOKUP(K45,$B$21:$B$23,$D$21:$I$23)&lt;&gt;"")),LOG10(_xlfn._xlws.FILTER(_xlfn.XLOOKUP(K45,$B$16:$B$18,$D$16:$I$18),_xlfn.XLOOKUP(K45,$B$16:$B$18,$D$16:$I$18)&lt;&gt;""))))</f>
        <v>0.21060235533926261</v>
      </c>
      <c r="L48" s="34" cm="1">
        <f t="array" ref="L48:L49">TRANSPOSE(LINEST(LOG10(_xlfn._xlws.FILTER(_xlfn.XLOOKUP(L45,$B$21:$B$23,$D$21:$I$23),_xlfn.XLOOKUP(L45,$B$21:$B$23,$D$21:$I$23)&lt;&gt;"")),LOG10(_xlfn._xlws.FILTER(_xlfn.XLOOKUP(L45,$B$16:$B$18,$D$16:$I$18),_xlfn.XLOOKUP(L45,$B$16:$B$18,$D$16:$I$18)&lt;&gt;""))))</f>
        <v>0.19176548238595756</v>
      </c>
    </row>
    <row r="49" spans="2:12" x14ac:dyDescent="0.3">
      <c r="B49" s="15" t="s">
        <v>26</v>
      </c>
      <c r="C49" s="34">
        <v>-1.0819167404021874</v>
      </c>
      <c r="D49" s="34">
        <v>-1.0819167404021874</v>
      </c>
      <c r="E49" s="34">
        <v>-1.0819167404021874</v>
      </c>
      <c r="F49" s="34">
        <v>-1.0819167404021874</v>
      </c>
      <c r="G49" s="34">
        <v>-1.0819167404021874</v>
      </c>
      <c r="H49" s="34">
        <v>-1.0819167404021874</v>
      </c>
      <c r="I49" s="34">
        <v>-1.0819167404021874</v>
      </c>
      <c r="J49" s="34">
        <v>-1.0819167404021874</v>
      </c>
      <c r="K49" s="34">
        <v>-0.49316138427936751</v>
      </c>
      <c r="L49" s="34">
        <v>-1.2602186630639347</v>
      </c>
    </row>
    <row r="50" spans="2:12" x14ac:dyDescent="0.3">
      <c r="B50" s="15" t="s">
        <v>27</v>
      </c>
      <c r="C50" s="34">
        <f>10^C49</f>
        <v>8.2810090563197256E-2</v>
      </c>
      <c r="D50" s="34">
        <f t="shared" ref="D50:L50" si="0">10^D49</f>
        <v>8.2810090563197256E-2</v>
      </c>
      <c r="E50" s="34">
        <f t="shared" si="0"/>
        <v>8.2810090563197256E-2</v>
      </c>
      <c r="F50" s="34">
        <f t="shared" si="0"/>
        <v>8.2810090563197256E-2</v>
      </c>
      <c r="G50" s="34">
        <f t="shared" si="0"/>
        <v>8.2810090563197256E-2</v>
      </c>
      <c r="H50" s="34">
        <f t="shared" si="0"/>
        <v>8.2810090563197256E-2</v>
      </c>
      <c r="I50" s="34">
        <f t="shared" si="0"/>
        <v>8.2810090563197256E-2</v>
      </c>
      <c r="J50" s="34">
        <f t="shared" si="0"/>
        <v>8.2810090563197256E-2</v>
      </c>
      <c r="K50" s="34">
        <f t="shared" si="0"/>
        <v>0.32124665609104991</v>
      </c>
      <c r="L50" s="34">
        <f t="shared" si="0"/>
        <v>5.4926425499521848E-2</v>
      </c>
    </row>
    <row r="51" spans="2:12" ht="19.2" customHeight="1" x14ac:dyDescent="0.3">
      <c r="B51" s="15" t="s">
        <v>33</v>
      </c>
      <c r="C51" s="34">
        <f>C50*CONVERT(C46,C47,"C")^C48</f>
        <v>0.24204103703018104</v>
      </c>
      <c r="D51" s="34">
        <f t="shared" ref="D51:L51" si="1">D50*CONVERT(D46,D47,"C")^D48</f>
        <v>0.28126409512018996</v>
      </c>
      <c r="E51" s="34">
        <f t="shared" si="1"/>
        <v>0.28126409512018996</v>
      </c>
      <c r="F51" s="34">
        <f t="shared" si="1"/>
        <v>0.29915615651813376</v>
      </c>
      <c r="G51" s="34">
        <f>G50*CONVERT(G46,G47,"C")^G48</f>
        <v>0.29915615651813376</v>
      </c>
      <c r="H51" s="34">
        <f t="shared" si="1"/>
        <v>0.30680591555539111</v>
      </c>
      <c r="I51" s="34">
        <f t="shared" si="1"/>
        <v>0.33728656832473902</v>
      </c>
      <c r="J51" s="34">
        <f t="shared" si="1"/>
        <v>0.31138837633795802</v>
      </c>
      <c r="K51" s="34">
        <f t="shared" si="1"/>
        <v>1.1891812571836089</v>
      </c>
      <c r="L51" s="34">
        <f t="shared" si="1"/>
        <v>0.20657501078097207</v>
      </c>
    </row>
    <row r="52" spans="2:12" ht="20.399999999999999" customHeight="1" x14ac:dyDescent="0.3"/>
    <row r="55" spans="2:12" x14ac:dyDescent="0.3">
      <c r="B55" s="39" t="s">
        <v>41</v>
      </c>
    </row>
    <row r="56" spans="2:12" x14ac:dyDescent="0.3">
      <c r="B56" t="s">
        <v>40</v>
      </c>
      <c r="C56" s="16">
        <v>3</v>
      </c>
    </row>
    <row r="57" spans="2:12" x14ac:dyDescent="0.3">
      <c r="B57" s="15" t="s">
        <v>43</v>
      </c>
      <c r="C57" s="16">
        <v>5</v>
      </c>
    </row>
    <row r="58" spans="2:12" x14ac:dyDescent="0.3">
      <c r="B58" t="s">
        <v>42</v>
      </c>
      <c r="C58" s="15" cm="1">
        <f t="array" ref="C58:G58">IFERROR(INDEX(C51:L51,1,_xlfn.SEQUENCE(1,C57,C56)),"-")</f>
        <v>0.28126409512018996</v>
      </c>
      <c r="D58" s="15">
        <v>0.29915615651813376</v>
      </c>
      <c r="E58" s="15">
        <v>0.29915615651813376</v>
      </c>
      <c r="F58">
        <v>0.30680591555539111</v>
      </c>
      <c r="G58">
        <v>0.33728656832473902</v>
      </c>
    </row>
  </sheetData>
  <mergeCells count="7">
    <mergeCell ref="A1:D11"/>
    <mergeCell ref="D19:I19"/>
    <mergeCell ref="D14:I14"/>
    <mergeCell ref="O20:P20"/>
    <mergeCell ref="R20:S20"/>
    <mergeCell ref="U19:V19"/>
    <mergeCell ref="U20:V20"/>
  </mergeCells>
  <phoneticPr fontId="1" type="noConversion"/>
  <dataValidations disablePrompts="1" count="2">
    <dataValidation type="list" allowBlank="1" showInputMessage="1" showErrorMessage="1" sqref="D26 C45:L45" xr:uid="{68C1D24D-D073-4A35-810E-06566816DB14}">
      <formula1>"A,B,C"</formula1>
    </dataValidation>
    <dataValidation type="list" allowBlank="1" showInputMessage="1" showErrorMessage="1" sqref="C47:L47" xr:uid="{F2FCBDAD-5108-4832-A6C9-2223DC27FD57}">
      <formula1>"C,F,K"</formula1>
    </dataValidation>
  </dataValidations>
  <hyperlinks>
    <hyperlink ref="E6" r:id="rId1" xr:uid="{43D9AD5C-48D8-4702-B306-7AA88A3394FE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XRG Technologies,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 Sheikh</dc:creator>
  <cp:lastModifiedBy>AJ Sheikh</cp:lastModifiedBy>
  <dcterms:created xsi:type="dcterms:W3CDTF">2020-09-04T17:47:38Z</dcterms:created>
  <dcterms:modified xsi:type="dcterms:W3CDTF">2020-09-24T20:27:05Z</dcterms:modified>
</cp:coreProperties>
</file>